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0" yWindow="0" windowWidth="20730" windowHeight="8085" activeTab="0"/>
  </bookViews>
  <sheets>
    <sheet name="총괄표" sheetId="1" r:id="rId1"/>
    <sheet name="세입" sheetId="2" r:id="rId2"/>
    <sheet name="세출(직간접비)" sheetId="3" r:id="rId3"/>
  </sheets>
  <definedNames>
    <definedName name="_xlnm.Print_Area" localSheetId="1">'세입'!$A$2:$F$41</definedName>
    <definedName name="_xlnm.Print_Area" localSheetId="2">'세출(직간접비)'!$A$1:$F$56</definedName>
    <definedName name="_xlnm.Print_Area" localSheetId="0">'총괄표'!$A$1:$J$12</definedName>
  </definedNames>
  <calcPr fullCalcOnLoad="1"/>
</workbook>
</file>

<file path=xl/comments2.xml><?xml version="1.0" encoding="utf-8"?>
<comments xmlns="http://schemas.openxmlformats.org/spreadsheetml/2006/main">
  <authors>
    <author>Registered User</author>
  </authors>
  <commentList>
    <comment ref="C25" authorId="0">
      <text>
        <r>
          <rPr>
            <b/>
            <sz val="9"/>
            <rFont val="Tahoma"/>
            <family val="2"/>
          </rPr>
          <t>30%</t>
        </r>
      </text>
    </comment>
    <comment ref="C26" authorId="0">
      <text>
        <r>
          <rPr>
            <b/>
            <sz val="9"/>
            <rFont val="Tahoma"/>
            <family val="2"/>
          </rPr>
          <t>70%</t>
        </r>
      </text>
    </comment>
  </commentList>
</comments>
</file>

<file path=xl/sharedStrings.xml><?xml version="1.0" encoding="utf-8"?>
<sst xmlns="http://schemas.openxmlformats.org/spreadsheetml/2006/main" count="141" uniqueCount="116">
  <si>
    <t>항</t>
  </si>
  <si>
    <t>목</t>
  </si>
  <si>
    <t xml:space="preserve"> </t>
  </si>
  <si>
    <t>법인전입금</t>
  </si>
  <si>
    <t>이월금</t>
  </si>
  <si>
    <t>기타잡수입</t>
  </si>
  <si>
    <t>관</t>
  </si>
  <si>
    <t>총계</t>
  </si>
  <si>
    <t>후원금수입</t>
  </si>
  <si>
    <t>전입금</t>
  </si>
  <si>
    <t>잡수입</t>
  </si>
  <si>
    <t>업무추진</t>
  </si>
  <si>
    <t xml:space="preserve">회의비 </t>
  </si>
  <si>
    <t>운영비</t>
  </si>
  <si>
    <t>여비</t>
  </si>
  <si>
    <t>차량비</t>
  </si>
  <si>
    <t>직원교육비</t>
  </si>
  <si>
    <t>재산조성</t>
  </si>
  <si>
    <t>시설비</t>
  </si>
  <si>
    <t>생계비</t>
  </si>
  <si>
    <t>수용기관경비</t>
  </si>
  <si>
    <t>의료비</t>
  </si>
  <si>
    <t>사업비</t>
  </si>
  <si>
    <t>프로그램비</t>
  </si>
  <si>
    <t>자산취득비</t>
  </si>
  <si>
    <t>교육재활</t>
  </si>
  <si>
    <t>상급침실이용료</t>
  </si>
  <si>
    <t>장의비</t>
  </si>
  <si>
    <t>의료재활</t>
  </si>
  <si>
    <t>생일축하금</t>
  </si>
  <si>
    <t>구   분</t>
  </si>
  <si>
    <t>총  계</t>
  </si>
  <si>
    <t>시설명 : 영락소규모요양원(가형) 세입1</t>
  </si>
  <si>
    <t>시설명 : 영락소규모요양원(가형) 세출 1</t>
  </si>
  <si>
    <t>기타본인부담금</t>
  </si>
  <si>
    <t>요양급여수입</t>
  </si>
  <si>
    <t>사무비</t>
  </si>
  <si>
    <t>인건비</t>
  </si>
  <si>
    <t>사회심리재활</t>
  </si>
  <si>
    <t>후원금</t>
  </si>
  <si>
    <t>비지정후원금</t>
  </si>
  <si>
    <t>지정후원금</t>
  </si>
  <si>
    <t>전년도이월금</t>
  </si>
  <si>
    <t>자녀학자금</t>
  </si>
  <si>
    <t>수용비 및수수료</t>
  </si>
  <si>
    <t>증감</t>
  </si>
  <si>
    <t>누  계</t>
  </si>
  <si>
    <t>예비비및기타</t>
  </si>
  <si>
    <t>전년도이월금(후원금)</t>
  </si>
  <si>
    <t>법인전입금(후원금)</t>
  </si>
  <si>
    <t>구  분(관)</t>
  </si>
  <si>
    <t>(단위 : 천원)</t>
  </si>
  <si>
    <t>증(△)감
(b)-(a)</t>
  </si>
  <si>
    <t>직책보조비</t>
  </si>
  <si>
    <t>입소수입</t>
  </si>
  <si>
    <t>요양급여수입</t>
  </si>
  <si>
    <t>이 월 금</t>
  </si>
  <si>
    <t>잡 수 입</t>
  </si>
  <si>
    <t>사 무 비</t>
  </si>
  <si>
    <t>재산조성비</t>
  </si>
  <si>
    <t>사 업 비</t>
  </si>
  <si>
    <t>예비비 및 반환금</t>
  </si>
  <si>
    <t>적 립 금</t>
  </si>
  <si>
    <t>준 비 금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</si>
  <si>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</si>
  <si>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(운영비및사업비)</t>
  </si>
  <si>
    <t>수입</t>
  </si>
  <si>
    <t>지출</t>
  </si>
  <si>
    <t>기타후생비</t>
  </si>
  <si>
    <t>공동모금회기능보강사업비</t>
  </si>
  <si>
    <t>2차추경예산(b)</t>
  </si>
  <si>
    <t>18년예산(A)</t>
  </si>
  <si>
    <t>19년예산(B)</t>
  </si>
  <si>
    <t>2018년 예산</t>
  </si>
  <si>
    <t>2019년본예산</t>
  </si>
  <si>
    <t>입소자부담금수입</t>
  </si>
  <si>
    <t>전년도이월금(식재료비)</t>
  </si>
  <si>
    <t>기타예금이자수입</t>
  </si>
  <si>
    <t>직원식재료비수입</t>
  </si>
  <si>
    <t>2018년예산</t>
  </si>
  <si>
    <t>2019년예산</t>
  </si>
  <si>
    <t>(특별회계)</t>
  </si>
  <si>
    <t>운영충당적립금</t>
  </si>
  <si>
    <t>및 환경개선준비금</t>
  </si>
  <si>
    <t>적립금 및 준비금</t>
  </si>
  <si>
    <t>운영충당적립금</t>
  </si>
  <si>
    <t>시설환경개선준비금</t>
  </si>
  <si>
    <t>적립금및준비금</t>
  </si>
  <si>
    <t>운영충당적립금 및
환경개선준비금</t>
  </si>
  <si>
    <t>운영충당적립금지출및 환경개선준비금 지출</t>
  </si>
  <si>
    <t>운영충당적립금지출</t>
  </si>
  <si>
    <t>시설환경개선준비금지출</t>
  </si>
  <si>
    <t>2019년도 소규모요양원(입소) 본예산서</t>
  </si>
  <si>
    <t>2019년도 소규모요양원(입소) 본예산서</t>
  </si>
  <si>
    <t>2019년 영락소규모요양원(입소) 본예산서 총괄표</t>
  </si>
  <si>
    <t>입소자비용수입</t>
  </si>
  <si>
    <t>본인부담금수입</t>
  </si>
  <si>
    <t>식재료비수입</t>
  </si>
  <si>
    <t>가산금수입</t>
  </si>
  <si>
    <t>장기요양급여수입</t>
  </si>
  <si>
    <t>본인부담금(방문요양)</t>
  </si>
  <si>
    <t>본인부담금(방문목욕)</t>
  </si>
  <si>
    <t>운영충당적립금 및
 환경개선준비금</t>
  </si>
  <si>
    <t>지출(특별회계)</t>
  </si>
  <si>
    <t>적립금및준비금 지출</t>
  </si>
  <si>
    <t>급여(직접비)</t>
  </si>
  <si>
    <t>급여(간접비)</t>
  </si>
  <si>
    <t>제수당(직접비)</t>
  </si>
  <si>
    <t>제수당(간접비)</t>
  </si>
  <si>
    <t>일용잡급(직접비)</t>
  </si>
  <si>
    <t>퇴직적립금(직접비)</t>
  </si>
  <si>
    <t>퇴직적립금(간접비)</t>
  </si>
  <si>
    <t>사회보험(직접비)</t>
  </si>
  <si>
    <t>사회보험(간접비)</t>
  </si>
  <si>
    <t>공공요금 및세금공과</t>
  </si>
  <si>
    <t>시설장비유지비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</si>
</sst>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?_-;_-@_-"/>
    <numFmt numFmtId="177" formatCode="0_ "/>
    <numFmt numFmtId="178" formatCode="[$-412]AM/PM\ h:mm:ss"/>
    <numFmt numFmtId="179" formatCode="#,##0_ "/>
    <numFmt numFmtId="180" formatCode="#,##0_);[Red]\(#,##0\)"/>
    <numFmt numFmtId="181" formatCode="#,##0_);[Red]&quot;₩&quot;&quot;₩&quot;\!\!\(#,##0&quot;₩&quot;&quot;₩&quot;\!\!\)"/>
    <numFmt numFmtId="182" formatCode="mm&quot;월&quot;\ dd&quot;일&quot;"/>
    <numFmt numFmtId="183" formatCode="_-* #,##0.000_-;\-* #,##0.000_-;_-* &quot;-&quot;???_-;_-@_-"/>
  </numFmts>
  <fonts count="58">
    <font>
      <sz val="11"/>
      <name val="돋움"/>
      <family val="3"/>
    </font>
    <font>
      <sz val="9"/>
      <name val="돋움"/>
      <family val="3"/>
    </font>
    <font>
      <sz val="8"/>
      <name val="돋움"/>
      <family val="3"/>
    </font>
    <font>
      <b/>
      <sz val="9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b/>
      <sz val="9"/>
      <name val="굴림체"/>
      <family val="3"/>
    </font>
    <font>
      <sz val="9"/>
      <name val="굴림체"/>
      <family val="3"/>
    </font>
    <font>
      <b/>
      <sz val="9"/>
      <name val="굴림"/>
      <family val="3"/>
    </font>
    <font>
      <b/>
      <sz val="8"/>
      <name val="굴림"/>
      <family val="3"/>
    </font>
    <font>
      <sz val="8"/>
      <name val="굴림"/>
      <family val="3"/>
    </font>
    <font>
      <b/>
      <sz val="16"/>
      <name val="굴림체"/>
      <family val="3"/>
    </font>
    <font>
      <sz val="8"/>
      <name val="맑은 고딕"/>
      <family val="3"/>
    </font>
    <font>
      <b/>
      <sz val="18"/>
      <name val="굴림"/>
      <family val="3"/>
    </font>
    <font>
      <sz val="9"/>
      <name val="굴림"/>
      <family val="3"/>
    </font>
    <font>
      <sz val="6"/>
      <name val="굴림"/>
      <family val="3"/>
    </font>
    <font>
      <sz val="8"/>
      <name val="굴림체"/>
      <family val="3"/>
    </font>
    <font>
      <b/>
      <sz val="9"/>
      <name val="Tahoma"/>
      <family val="2"/>
    </font>
    <font>
      <sz val="7"/>
      <name val="굴림"/>
      <family val="3"/>
    </font>
    <font>
      <b/>
      <sz val="7"/>
      <name val="굴림"/>
      <family val="3"/>
    </font>
    <font>
      <sz val="7"/>
      <name val="돋움"/>
      <family val="3"/>
    </font>
    <font>
      <b/>
      <sz val="8"/>
      <name val="돋움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1" fontId="3" fillId="33" borderId="10" xfId="48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65">
      <alignment vertical="center"/>
      <protection/>
    </xf>
    <xf numFmtId="0" fontId="9" fillId="0" borderId="12" xfId="65" applyFont="1" applyBorder="1" applyAlignment="1">
      <alignment horizontal="center" vertical="center"/>
      <protection/>
    </xf>
    <xf numFmtId="0" fontId="8" fillId="0" borderId="12" xfId="65" applyFont="1" applyBorder="1" applyAlignment="1">
      <alignment horizontal="center" vertical="center"/>
      <protection/>
    </xf>
    <xf numFmtId="0" fontId="9" fillId="0" borderId="10" xfId="65" applyFont="1" applyBorder="1" applyAlignment="1">
      <alignment horizontal="center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4" xfId="65" applyFont="1" applyBorder="1" applyAlignment="1">
      <alignment horizontal="center" vertical="center"/>
      <protection/>
    </xf>
    <xf numFmtId="41" fontId="9" fillId="0" borderId="10" xfId="49" applyFont="1" applyBorder="1" applyAlignment="1">
      <alignment horizontal="center" vertical="center"/>
    </xf>
    <xf numFmtId="0" fontId="8" fillId="0" borderId="10" xfId="6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1" fontId="1" fillId="0" borderId="10" xfId="48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41" fontId="11" fillId="0" borderId="17" xfId="48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1" fontId="12" fillId="0" borderId="10" xfId="48" applyFont="1" applyBorder="1" applyAlignment="1">
      <alignment vertical="center"/>
    </xf>
    <xf numFmtId="0" fontId="12" fillId="0" borderId="11" xfId="65" applyFont="1" applyBorder="1" applyAlignment="1">
      <alignment horizontal="center" vertical="center"/>
      <protection/>
    </xf>
    <xf numFmtId="41" fontId="12" fillId="0" borderId="11" xfId="48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41" fontId="12" fillId="0" borderId="10" xfId="48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1" fontId="12" fillId="0" borderId="19" xfId="48" applyFont="1" applyFill="1" applyBorder="1" applyAlignment="1">
      <alignment horizontal="center" vertical="center"/>
    </xf>
    <xf numFmtId="41" fontId="8" fillId="33" borderId="11" xfId="49" applyFont="1" applyFill="1" applyBorder="1" applyAlignment="1">
      <alignment horizontal="center" vertical="center"/>
    </xf>
    <xf numFmtId="41" fontId="12" fillId="0" borderId="10" xfId="48" applyFont="1" applyFill="1" applyBorder="1" applyAlignment="1">
      <alignment vertical="center"/>
    </xf>
    <xf numFmtId="41" fontId="3" fillId="0" borderId="11" xfId="48" applyFont="1" applyFill="1" applyBorder="1" applyAlignment="1">
      <alignment vertical="center"/>
    </xf>
    <xf numFmtId="41" fontId="8" fillId="34" borderId="20" xfId="49" applyFont="1" applyFill="1" applyBorder="1" applyAlignment="1">
      <alignment horizontal="center"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41" fontId="1" fillId="0" borderId="0" xfId="48" applyFont="1" applyAlignment="1">
      <alignment vertical="center"/>
    </xf>
    <xf numFmtId="41" fontId="12" fillId="0" borderId="0" xfId="48" applyFont="1" applyAlignment="1">
      <alignment vertical="center"/>
    </xf>
    <xf numFmtId="0" fontId="12" fillId="0" borderId="0" xfId="0" applyFont="1" applyAlignment="1">
      <alignment vertical="center"/>
    </xf>
    <xf numFmtId="41" fontId="12" fillId="0" borderId="13" xfId="48" applyFont="1" applyFill="1" applyBorder="1" applyAlignment="1">
      <alignment vertical="center"/>
    </xf>
    <xf numFmtId="41" fontId="12" fillId="0" borderId="13" xfId="49" applyFont="1" applyFill="1" applyBorder="1" applyAlignment="1">
      <alignment vertical="center"/>
    </xf>
    <xf numFmtId="41" fontId="12" fillId="0" borderId="13" xfId="48" applyFont="1" applyFill="1" applyBorder="1" applyAlignment="1">
      <alignment horizontal="center" vertical="center"/>
    </xf>
    <xf numFmtId="41" fontId="11" fillId="0" borderId="10" xfId="48" applyFont="1" applyFill="1" applyBorder="1" applyAlignment="1">
      <alignment vertical="center"/>
    </xf>
    <xf numFmtId="41" fontId="12" fillId="0" borderId="19" xfId="48" applyFont="1" applyFill="1" applyBorder="1" applyAlignment="1">
      <alignment vertical="center"/>
    </xf>
    <xf numFmtId="41" fontId="11" fillId="0" borderId="10" xfId="48" applyFont="1" applyFill="1" applyBorder="1" applyAlignment="1">
      <alignment horizontal="center" vertical="center"/>
    </xf>
    <xf numFmtId="41" fontId="12" fillId="0" borderId="21" xfId="48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8" fillId="0" borderId="11" xfId="65" applyFont="1" applyFill="1" applyBorder="1" applyAlignment="1">
      <alignment horizontal="center" vertical="center" wrapText="1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0" fillId="0" borderId="10" xfId="65" applyBorder="1">
      <alignment vertical="center"/>
      <protection/>
    </xf>
    <xf numFmtId="41" fontId="8" fillId="0" borderId="20" xfId="49" applyFont="1" applyFill="1" applyBorder="1" applyAlignment="1">
      <alignment horizontal="center" vertical="center"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41" fontId="3" fillId="0" borderId="22" xfId="48" applyFont="1" applyFill="1" applyBorder="1" applyAlignment="1">
      <alignment vertical="center"/>
    </xf>
    <xf numFmtId="41" fontId="3" fillId="0" borderId="1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3" xfId="65" applyFont="1" applyFill="1" applyBorder="1" applyAlignment="1">
      <alignment horizontal="center" vertical="center"/>
      <protection/>
    </xf>
    <xf numFmtId="0" fontId="9" fillId="0" borderId="14" xfId="6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1" fontId="8" fillId="0" borderId="10" xfId="49" applyFont="1" applyFill="1" applyBorder="1" applyAlignment="1">
      <alignment horizontal="center" vertical="center"/>
    </xf>
    <xf numFmtId="41" fontId="9" fillId="0" borderId="11" xfId="49" applyFont="1" applyFill="1" applyBorder="1" applyAlignment="1">
      <alignment horizontal="center" vertical="center"/>
    </xf>
    <xf numFmtId="41" fontId="8" fillId="0" borderId="11" xfId="49" applyFont="1" applyFill="1" applyBorder="1" applyAlignment="1">
      <alignment horizontal="center" vertical="center"/>
    </xf>
    <xf numFmtId="41" fontId="9" fillId="0" borderId="20" xfId="49" applyFont="1" applyFill="1" applyBorder="1" applyAlignment="1">
      <alignment horizontal="center" vertical="center"/>
    </xf>
    <xf numFmtId="41" fontId="1" fillId="0" borderId="22" xfId="49" applyFont="1" applyFill="1" applyBorder="1" applyAlignment="1">
      <alignment vertical="center"/>
    </xf>
    <xf numFmtId="41" fontId="9" fillId="0" borderId="22" xfId="49" applyFont="1" applyFill="1" applyBorder="1" applyAlignment="1">
      <alignment horizontal="center" vertical="center"/>
    </xf>
    <xf numFmtId="41" fontId="1" fillId="0" borderId="10" xfId="49" applyFont="1" applyFill="1" applyBorder="1" applyAlignment="1">
      <alignment vertical="center"/>
    </xf>
    <xf numFmtId="41" fontId="12" fillId="0" borderId="10" xfId="49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1" fontId="1" fillId="0" borderId="11" xfId="48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vertical="center"/>
    </xf>
    <xf numFmtId="0" fontId="9" fillId="0" borderId="10" xfId="65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41" fontId="12" fillId="0" borderId="10" xfId="48" applyFont="1" applyFill="1" applyBorder="1" applyAlignment="1">
      <alignment horizontal="right" vertical="center"/>
    </xf>
    <xf numFmtId="0" fontId="12" fillId="0" borderId="10" xfId="65" applyFont="1" applyFill="1" applyBorder="1" applyAlignment="1">
      <alignment horizontal="center" vertical="center"/>
      <protection/>
    </xf>
    <xf numFmtId="0" fontId="12" fillId="0" borderId="2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" fillId="0" borderId="0" xfId="65" applyFont="1" applyAlignment="1">
      <alignment horizontal="right" vertical="center"/>
      <protection/>
    </xf>
    <xf numFmtId="41" fontId="1" fillId="0" borderId="22" xfId="48" applyFont="1" applyFill="1" applyBorder="1" applyAlignment="1">
      <alignment vertical="center"/>
    </xf>
    <xf numFmtId="0" fontId="9" fillId="0" borderId="10" xfId="65" applyFont="1" applyFill="1" applyBorder="1" applyAlignment="1">
      <alignment horizontal="center" vertical="center" wrapText="1"/>
      <protection/>
    </xf>
    <xf numFmtId="0" fontId="9" fillId="0" borderId="11" xfId="65" applyFont="1" applyFill="1" applyBorder="1" applyAlignment="1">
      <alignment horizontal="center" vertical="center" wrapText="1"/>
      <protection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3" xfId="65" applyFont="1" applyBorder="1" applyAlignment="1">
      <alignment vertical="center"/>
      <protection/>
    </xf>
    <xf numFmtId="0" fontId="12" fillId="0" borderId="27" xfId="0" applyFont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41" fontId="12" fillId="0" borderId="26" xfId="48" applyFont="1" applyFill="1" applyBorder="1" applyAlignment="1">
      <alignment vertical="center"/>
    </xf>
    <xf numFmtId="41" fontId="12" fillId="0" borderId="19" xfId="48" applyFont="1" applyFill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41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41" fontId="12" fillId="0" borderId="29" xfId="48" applyFont="1" applyFill="1" applyBorder="1" applyAlignment="1">
      <alignment horizontal="right" vertical="center"/>
    </xf>
    <xf numFmtId="41" fontId="11" fillId="35" borderId="10" xfId="48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1" fontId="10" fillId="0" borderId="18" xfId="48" applyFont="1" applyBorder="1" applyAlignment="1">
      <alignment horizontal="center" vertical="center"/>
    </xf>
    <xf numFmtId="41" fontId="10" fillId="0" borderId="30" xfId="48" applyFont="1" applyBorder="1" applyAlignment="1">
      <alignment horizontal="center" vertical="center"/>
    </xf>
    <xf numFmtId="41" fontId="10" fillId="0" borderId="31" xfId="48" applyFont="1" applyBorder="1" applyAlignment="1">
      <alignment vertical="center"/>
    </xf>
    <xf numFmtId="41" fontId="10" fillId="0" borderId="32" xfId="48" applyFont="1" applyBorder="1" applyAlignment="1">
      <alignment vertical="center"/>
    </xf>
    <xf numFmtId="41" fontId="10" fillId="0" borderId="33" xfId="48" applyFont="1" applyBorder="1" applyAlignment="1">
      <alignment vertical="center"/>
    </xf>
    <xf numFmtId="179" fontId="10" fillId="0" borderId="30" xfId="65" applyNumberFormat="1" applyFont="1" applyBorder="1" applyAlignment="1">
      <alignment horizontal="center" vertical="center"/>
      <protection/>
    </xf>
    <xf numFmtId="41" fontId="16" fillId="0" borderId="32" xfId="48" applyFont="1" applyBorder="1" applyAlignment="1">
      <alignment vertical="center"/>
    </xf>
    <xf numFmtId="41" fontId="10" fillId="0" borderId="30" xfId="48" applyFont="1" applyBorder="1" applyAlignment="1">
      <alignment horizontal="center" vertical="center" wrapText="1"/>
    </xf>
    <xf numFmtId="41" fontId="16" fillId="0" borderId="33" xfId="48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0" xfId="65" applyFont="1" applyBorder="1" applyAlignment="1">
      <alignment horizontal="center" vertical="center"/>
      <protection/>
    </xf>
    <xf numFmtId="0" fontId="18" fillId="0" borderId="23" xfId="65" applyFont="1" applyBorder="1" applyAlignment="1">
      <alignment horizontal="center" vertical="center"/>
      <protection/>
    </xf>
    <xf numFmtId="0" fontId="10" fillId="0" borderId="32" xfId="65" applyFont="1" applyBorder="1">
      <alignment vertical="center"/>
      <protection/>
    </xf>
    <xf numFmtId="41" fontId="10" fillId="0" borderId="34" xfId="48" applyFont="1" applyBorder="1" applyAlignment="1">
      <alignment vertical="center"/>
    </xf>
    <xf numFmtId="179" fontId="10" fillId="36" borderId="35" xfId="65" applyNumberFormat="1" applyFont="1" applyFill="1" applyBorder="1" applyAlignment="1">
      <alignment horizontal="center" vertical="center" wrapText="1"/>
      <protection/>
    </xf>
    <xf numFmtId="179" fontId="10" fillId="36" borderId="36" xfId="65" applyNumberFormat="1" applyFont="1" applyFill="1" applyBorder="1" applyAlignment="1">
      <alignment horizontal="center" vertical="center" wrapText="1"/>
      <protection/>
    </xf>
    <xf numFmtId="41" fontId="10" fillId="0" borderId="37" xfId="48" applyFont="1" applyBorder="1" applyAlignment="1">
      <alignment vertical="center"/>
    </xf>
    <xf numFmtId="179" fontId="10" fillId="36" borderId="38" xfId="65" applyNumberFormat="1" applyFont="1" applyFill="1" applyBorder="1" applyAlignment="1">
      <alignment horizontal="center" vertical="center" wrapText="1"/>
      <protection/>
    </xf>
    <xf numFmtId="41" fontId="10" fillId="0" borderId="39" xfId="48" applyFont="1" applyBorder="1" applyAlignment="1">
      <alignment vertical="center"/>
    </xf>
    <xf numFmtId="0" fontId="10" fillId="0" borderId="31" xfId="65" applyFont="1" applyBorder="1">
      <alignment vertical="center"/>
      <protection/>
    </xf>
    <xf numFmtId="41" fontId="10" fillId="0" borderId="40" xfId="48" applyFont="1" applyBorder="1" applyAlignment="1">
      <alignment horizontal="center" vertical="center"/>
    </xf>
    <xf numFmtId="41" fontId="16" fillId="0" borderId="31" xfId="48" applyFont="1" applyBorder="1" applyAlignment="1">
      <alignment vertical="center"/>
    </xf>
    <xf numFmtId="41" fontId="11" fillId="35" borderId="41" xfId="48" applyFont="1" applyFill="1" applyBorder="1" applyAlignment="1">
      <alignment vertical="center"/>
    </xf>
    <xf numFmtId="0" fontId="12" fillId="35" borderId="42" xfId="0" applyFont="1" applyFill="1" applyBorder="1" applyAlignment="1">
      <alignment horizontal="center" vertical="center"/>
    </xf>
    <xf numFmtId="0" fontId="12" fillId="35" borderId="43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41" fontId="11" fillId="35" borderId="19" xfId="48" applyFont="1" applyFill="1" applyBorder="1" applyAlignment="1">
      <alignment vertical="center"/>
    </xf>
    <xf numFmtId="0" fontId="12" fillId="35" borderId="44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/>
    </xf>
    <xf numFmtId="0" fontId="12" fillId="35" borderId="10" xfId="0" applyFont="1" applyFill="1" applyBorder="1" applyAlignment="1">
      <alignment horizontal="center" vertical="center"/>
    </xf>
    <xf numFmtId="0" fontId="18" fillId="35" borderId="44" xfId="65" applyFont="1" applyFill="1" applyBorder="1" applyAlignment="1">
      <alignment horizontal="center" vertical="center"/>
      <protection/>
    </xf>
    <xf numFmtId="0" fontId="18" fillId="35" borderId="10" xfId="65" applyFont="1" applyFill="1" applyBorder="1" applyAlignment="1">
      <alignment horizontal="center" vertical="center"/>
      <protection/>
    </xf>
    <xf numFmtId="179" fontId="10" fillId="36" borderId="45" xfId="65" applyNumberFormat="1" applyFont="1" applyFill="1" applyBorder="1" applyAlignment="1">
      <alignment horizontal="center" vertical="center" wrapText="1"/>
      <protection/>
    </xf>
    <xf numFmtId="41" fontId="10" fillId="0" borderId="46" xfId="48" applyFont="1" applyBorder="1" applyAlignment="1">
      <alignment horizontal="center" vertical="center"/>
    </xf>
    <xf numFmtId="41" fontId="10" fillId="0" borderId="47" xfId="48" applyFont="1" applyBorder="1" applyAlignment="1">
      <alignment vertical="center"/>
    </xf>
    <xf numFmtId="41" fontId="10" fillId="0" borderId="48" xfId="48" applyFont="1" applyBorder="1" applyAlignment="1">
      <alignment horizontal="center" vertical="center"/>
    </xf>
    <xf numFmtId="41" fontId="10" fillId="0" borderId="49" xfId="48" applyFont="1" applyBorder="1" applyAlignment="1">
      <alignment vertical="center"/>
    </xf>
    <xf numFmtId="179" fontId="16" fillId="0" borderId="48" xfId="65" applyNumberFormat="1" applyFont="1" applyBorder="1" applyAlignment="1">
      <alignment horizontal="center" vertical="center"/>
      <protection/>
    </xf>
    <xf numFmtId="41" fontId="11" fillId="0" borderId="50" xfId="48" applyFont="1" applyBorder="1" applyAlignment="1">
      <alignment horizontal="center" vertical="center" wrapText="1"/>
    </xf>
    <xf numFmtId="41" fontId="10" fillId="0" borderId="51" xfId="48" applyFont="1" applyBorder="1" applyAlignment="1">
      <alignment vertical="center"/>
    </xf>
    <xf numFmtId="41" fontId="10" fillId="0" borderId="52" xfId="48" applyFont="1" applyBorder="1" applyAlignment="1">
      <alignment vertical="center"/>
    </xf>
    <xf numFmtId="41" fontId="10" fillId="0" borderId="53" xfId="48" applyFont="1" applyBorder="1" applyAlignment="1">
      <alignment vertical="center"/>
    </xf>
    <xf numFmtId="41" fontId="10" fillId="0" borderId="54" xfId="48" applyFont="1" applyBorder="1" applyAlignment="1">
      <alignment horizontal="center" vertical="center"/>
    </xf>
    <xf numFmtId="0" fontId="10" fillId="0" borderId="51" xfId="65" applyFont="1" applyBorder="1">
      <alignment vertical="center"/>
      <protection/>
    </xf>
    <xf numFmtId="0" fontId="10" fillId="0" borderId="52" xfId="65" applyFont="1" applyBorder="1">
      <alignment vertical="center"/>
      <protection/>
    </xf>
    <xf numFmtId="41" fontId="10" fillId="0" borderId="55" xfId="48" applyFont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3" fillId="0" borderId="0" xfId="65" applyFont="1" applyAlignment="1">
      <alignment horizontal="center" vertical="center"/>
      <protection/>
    </xf>
    <xf numFmtId="179" fontId="10" fillId="36" borderId="56" xfId="65" applyNumberFormat="1" applyFont="1" applyFill="1" applyBorder="1" applyAlignment="1">
      <alignment horizontal="center" vertical="center"/>
      <protection/>
    </xf>
    <xf numFmtId="179" fontId="10" fillId="36" borderId="57" xfId="65" applyNumberFormat="1" applyFont="1" applyFill="1" applyBorder="1" applyAlignment="1">
      <alignment horizontal="center" vertical="center"/>
      <protection/>
    </xf>
    <xf numFmtId="179" fontId="10" fillId="36" borderId="58" xfId="65" applyNumberFormat="1" applyFont="1" applyFill="1" applyBorder="1" applyAlignment="1">
      <alignment horizontal="center" vertical="center"/>
      <protection/>
    </xf>
    <xf numFmtId="179" fontId="10" fillId="36" borderId="59" xfId="65" applyNumberFormat="1" applyFont="1" applyFill="1" applyBorder="1" applyAlignment="1">
      <alignment horizontal="center" vertical="center"/>
      <protection/>
    </xf>
    <xf numFmtId="179" fontId="10" fillId="36" borderId="60" xfId="65" applyNumberFormat="1" applyFont="1" applyFill="1" applyBorder="1" applyAlignment="1">
      <alignment horizontal="center" vertical="center"/>
      <protection/>
    </xf>
    <xf numFmtId="179" fontId="10" fillId="36" borderId="61" xfId="65" applyNumberFormat="1" applyFont="1" applyFill="1" applyBorder="1" applyAlignment="1">
      <alignment horizontal="center" vertical="center"/>
      <protection/>
    </xf>
    <xf numFmtId="179" fontId="10" fillId="36" borderId="62" xfId="65" applyNumberFormat="1" applyFont="1" applyFill="1" applyBorder="1" applyAlignment="1">
      <alignment horizontal="center" vertical="center"/>
      <protection/>
    </xf>
    <xf numFmtId="179" fontId="10" fillId="36" borderId="63" xfId="65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left" vertical="center"/>
    </xf>
    <xf numFmtId="0" fontId="9" fillId="0" borderId="10" xfId="65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177" fontId="9" fillId="0" borderId="10" xfId="49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9" fillId="0" borderId="10" xfId="49" applyNumberFormat="1" applyFont="1" applyBorder="1" applyAlignment="1">
      <alignment horizontal="center" vertical="center" wrapText="1"/>
    </xf>
    <xf numFmtId="177" fontId="9" fillId="0" borderId="65" xfId="49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9" fillId="0" borderId="67" xfId="65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20" xfId="65" applyFont="1" applyBorder="1" applyAlignment="1">
      <alignment horizontal="center" vertical="center"/>
      <protection/>
    </xf>
    <xf numFmtId="177" fontId="9" fillId="0" borderId="11" xfId="49" applyNumberFormat="1" applyFont="1" applyBorder="1" applyAlignment="1">
      <alignment horizontal="center" vertical="center" wrapText="1"/>
    </xf>
    <xf numFmtId="177" fontId="9" fillId="0" borderId="11" xfId="49" applyNumberFormat="1" applyFont="1" applyBorder="1" applyAlignment="1">
      <alignment horizontal="center" vertical="center"/>
    </xf>
    <xf numFmtId="41" fontId="10" fillId="0" borderId="12" xfId="48" applyFont="1" applyBorder="1" applyAlignment="1">
      <alignment horizontal="center" vertical="center"/>
    </xf>
    <xf numFmtId="41" fontId="8" fillId="34" borderId="11" xfId="49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좋음 2" xfId="61"/>
    <cellStyle name="출력" xfId="62"/>
    <cellStyle name="Currency" xfId="63"/>
    <cellStyle name="Currency [0]" xfId="64"/>
    <cellStyle name="표준 2" xfId="65"/>
    <cellStyle name="표준 3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15" zoomScaleNormal="115" zoomScalePageLayoutView="0" workbookViewId="0" topLeftCell="A1">
      <selection activeCell="C13" sqref="C13"/>
    </sheetView>
  </sheetViews>
  <sheetFormatPr defaultColWidth="8.88671875" defaultRowHeight="13.5"/>
  <cols>
    <col min="1" max="2" width="13.4453125" style="6" customWidth="1"/>
    <col min="3" max="3" width="13.6640625" style="6" customWidth="1"/>
    <col min="4" max="4" width="13.6640625" style="6" hidden="1" customWidth="1"/>
    <col min="5" max="5" width="13.6640625" style="6" customWidth="1"/>
    <col min="6" max="6" width="15.4453125" style="6" customWidth="1"/>
    <col min="7" max="8" width="14.5546875" style="6" customWidth="1"/>
    <col min="9" max="9" width="14.5546875" style="6" hidden="1" customWidth="1"/>
    <col min="10" max="10" width="14.5546875" style="6" customWidth="1"/>
    <col min="11" max="16384" width="8.88671875" style="6" customWidth="1"/>
  </cols>
  <sheetData>
    <row r="1" spans="1:10" ht="20.25">
      <c r="A1" s="163" t="s">
        <v>94</v>
      </c>
      <c r="B1" s="163"/>
      <c r="C1" s="163"/>
      <c r="D1" s="163"/>
      <c r="E1" s="163"/>
      <c r="F1" s="163"/>
      <c r="G1" s="163"/>
      <c r="H1" s="163"/>
      <c r="I1" s="163"/>
      <c r="J1" s="163"/>
    </row>
    <row r="2" ht="14.25" thickBot="1">
      <c r="J2" s="84" t="s">
        <v>51</v>
      </c>
    </row>
    <row r="3" spans="1:10" ht="26.25" customHeight="1">
      <c r="A3" s="164" t="s">
        <v>50</v>
      </c>
      <c r="B3" s="166" t="s">
        <v>66</v>
      </c>
      <c r="C3" s="167"/>
      <c r="D3" s="167"/>
      <c r="E3" s="168"/>
      <c r="F3" s="169" t="s">
        <v>30</v>
      </c>
      <c r="G3" s="166" t="s">
        <v>67</v>
      </c>
      <c r="H3" s="167"/>
      <c r="I3" s="167"/>
      <c r="J3" s="171"/>
    </row>
    <row r="4" spans="1:10" ht="26.25" customHeight="1">
      <c r="A4" s="165"/>
      <c r="B4" s="131" t="s">
        <v>71</v>
      </c>
      <c r="C4" s="128" t="s">
        <v>72</v>
      </c>
      <c r="D4" s="128" t="s">
        <v>70</v>
      </c>
      <c r="E4" s="129" t="s">
        <v>52</v>
      </c>
      <c r="F4" s="170"/>
      <c r="G4" s="131" t="s">
        <v>71</v>
      </c>
      <c r="H4" s="128" t="s">
        <v>72</v>
      </c>
      <c r="I4" s="128" t="s">
        <v>70</v>
      </c>
      <c r="J4" s="146" t="s">
        <v>52</v>
      </c>
    </row>
    <row r="5" spans="1:10" ht="27.75" customHeight="1">
      <c r="A5" s="147" t="s">
        <v>31</v>
      </c>
      <c r="B5" s="132">
        <f>B6+B7+B8+B9+B11+B12+B13</f>
        <v>1050791130</v>
      </c>
      <c r="C5" s="127">
        <f>C6+C7+C8+C9+C11+C12+C13</f>
        <v>911607000</v>
      </c>
      <c r="D5" s="127">
        <f>D6+D7+D8+D9+D11+D12+D13</f>
        <v>0</v>
      </c>
      <c r="E5" s="130">
        <f>E6+E7+E8+E9+E11+E12+E13</f>
        <v>-139184130</v>
      </c>
      <c r="F5" s="134" t="s">
        <v>31</v>
      </c>
      <c r="G5" s="132">
        <f>SUM(G6:G12)</f>
        <v>1050791130</v>
      </c>
      <c r="H5" s="127">
        <f>SUM(H6:H12)</f>
        <v>911607000</v>
      </c>
      <c r="I5" s="127">
        <f>SUM(I6:I12)</f>
        <v>0</v>
      </c>
      <c r="J5" s="148">
        <f>SUM(J6:J12)</f>
        <v>-139184130</v>
      </c>
    </row>
    <row r="6" spans="1:10" ht="27.75" customHeight="1">
      <c r="A6" s="149" t="s">
        <v>54</v>
      </c>
      <c r="B6" s="108">
        <v>276828610</v>
      </c>
      <c r="C6" s="109">
        <v>247254600</v>
      </c>
      <c r="D6" s="109"/>
      <c r="E6" s="110">
        <f>C6-B6</f>
        <v>-29574010</v>
      </c>
      <c r="F6" s="107" t="s">
        <v>58</v>
      </c>
      <c r="G6" s="108">
        <v>817039580</v>
      </c>
      <c r="H6" s="109">
        <v>565130450</v>
      </c>
      <c r="I6" s="109"/>
      <c r="J6" s="150">
        <f>H6-G6</f>
        <v>-251909130</v>
      </c>
    </row>
    <row r="7" spans="1:10" ht="27.75" customHeight="1">
      <c r="A7" s="149" t="s">
        <v>8</v>
      </c>
      <c r="B7" s="108">
        <v>6800000</v>
      </c>
      <c r="C7" s="109">
        <v>3500000</v>
      </c>
      <c r="D7" s="109"/>
      <c r="E7" s="110">
        <f aca="true" t="shared" si="0" ref="E7:E13">C7-B7</f>
        <v>-3300000</v>
      </c>
      <c r="F7" s="107" t="s">
        <v>59</v>
      </c>
      <c r="G7" s="108">
        <v>49988000</v>
      </c>
      <c r="H7" s="109">
        <v>37188000</v>
      </c>
      <c r="I7" s="109"/>
      <c r="J7" s="150">
        <f>H7-G7</f>
        <v>-12800000</v>
      </c>
    </row>
    <row r="8" spans="1:10" ht="27.75" customHeight="1">
      <c r="A8" s="149" t="s">
        <v>55</v>
      </c>
      <c r="B8" s="108">
        <v>533865680</v>
      </c>
      <c r="C8" s="109">
        <v>355112400</v>
      </c>
      <c r="D8" s="109"/>
      <c r="E8" s="110">
        <f t="shared" si="0"/>
        <v>-178753280</v>
      </c>
      <c r="F8" s="107" t="s">
        <v>60</v>
      </c>
      <c r="G8" s="108">
        <v>183263550</v>
      </c>
      <c r="H8" s="109">
        <v>168788550</v>
      </c>
      <c r="I8" s="109"/>
      <c r="J8" s="150">
        <f>H8-G8</f>
        <v>-14475000</v>
      </c>
    </row>
    <row r="9" spans="1:10" ht="27.75" customHeight="1">
      <c r="A9" s="149" t="s">
        <v>3</v>
      </c>
      <c r="B9" s="108">
        <f>B10</f>
        <v>35000000</v>
      </c>
      <c r="C9" s="109">
        <f>C10</f>
        <v>35000000</v>
      </c>
      <c r="D9" s="109">
        <f>D10</f>
        <v>0</v>
      </c>
      <c r="E9" s="110">
        <f>E10</f>
        <v>0</v>
      </c>
      <c r="F9" s="111" t="s">
        <v>61</v>
      </c>
      <c r="G9" s="108">
        <v>500000</v>
      </c>
      <c r="H9" s="109">
        <v>500000</v>
      </c>
      <c r="I9" s="109"/>
      <c r="J9" s="150">
        <f>H9-G9</f>
        <v>0</v>
      </c>
    </row>
    <row r="10" spans="1:10" ht="27.75" customHeight="1">
      <c r="A10" s="151" t="s">
        <v>65</v>
      </c>
      <c r="B10" s="135">
        <v>35000000</v>
      </c>
      <c r="C10" s="112">
        <v>35000000</v>
      </c>
      <c r="D10" s="112"/>
      <c r="E10" s="114">
        <f t="shared" si="0"/>
        <v>0</v>
      </c>
      <c r="F10" s="107" t="s">
        <v>62</v>
      </c>
      <c r="G10" s="108"/>
      <c r="H10" s="109"/>
      <c r="I10" s="109"/>
      <c r="J10" s="150"/>
    </row>
    <row r="11" spans="1:10" ht="27.75" customHeight="1">
      <c r="A11" s="149" t="s">
        <v>56</v>
      </c>
      <c r="B11" s="108">
        <v>192916840</v>
      </c>
      <c r="C11" s="109">
        <v>125500000</v>
      </c>
      <c r="D11" s="109"/>
      <c r="E11" s="110">
        <f t="shared" si="0"/>
        <v>-67416840</v>
      </c>
      <c r="F11" s="113" t="s">
        <v>63</v>
      </c>
      <c r="G11" s="108"/>
      <c r="H11" s="109"/>
      <c r="I11" s="109"/>
      <c r="J11" s="150"/>
    </row>
    <row r="12" spans="1:10" ht="27.75" customHeight="1">
      <c r="A12" s="149" t="s">
        <v>57</v>
      </c>
      <c r="B12" s="108">
        <v>5380000</v>
      </c>
      <c r="C12" s="109">
        <v>5240000</v>
      </c>
      <c r="D12" s="109"/>
      <c r="E12" s="110">
        <f t="shared" si="0"/>
        <v>-140000</v>
      </c>
      <c r="F12" s="107" t="s">
        <v>104</v>
      </c>
      <c r="G12" s="133"/>
      <c r="H12" s="109">
        <v>140000000</v>
      </c>
      <c r="I12" s="126"/>
      <c r="J12" s="150">
        <f>H12-G12</f>
        <v>140000000</v>
      </c>
    </row>
    <row r="13" spans="1:10" ht="35.25" customHeight="1" thickBot="1">
      <c r="A13" s="152" t="s">
        <v>102</v>
      </c>
      <c r="B13" s="153">
        <v>0</v>
      </c>
      <c r="C13" s="154">
        <v>140000000</v>
      </c>
      <c r="D13" s="154"/>
      <c r="E13" s="155">
        <f t="shared" si="0"/>
        <v>140000000</v>
      </c>
      <c r="F13" s="156"/>
      <c r="G13" s="157"/>
      <c r="H13" s="158"/>
      <c r="I13" s="158"/>
      <c r="J13" s="159"/>
    </row>
  </sheetData>
  <sheetProtection/>
  <mergeCells count="5">
    <mergeCell ref="A1:J1"/>
    <mergeCell ref="A3:A4"/>
    <mergeCell ref="B3:E3"/>
    <mergeCell ref="F3:F4"/>
    <mergeCell ref="G3:J3"/>
  </mergeCells>
  <printOptions horizontalCentered="1"/>
  <pageMargins left="0.5118110236220472" right="0.5118110236220472" top="0.9448818897637796" bottom="0.35433070866141736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zoomScaleSheetLayoutView="100" zoomScalePageLayoutView="0" workbookViewId="0" topLeftCell="A1">
      <selection activeCell="E20" sqref="E20"/>
    </sheetView>
  </sheetViews>
  <sheetFormatPr defaultColWidth="8.88671875" defaultRowHeight="13.5"/>
  <cols>
    <col min="1" max="2" width="14.99609375" style="40" customWidth="1"/>
    <col min="3" max="3" width="14.99609375" style="15" customWidth="1"/>
    <col min="4" max="6" width="14.99609375" style="40" customWidth="1"/>
    <col min="7" max="7" width="8.88671875" style="0" customWidth="1"/>
  </cols>
  <sheetData>
    <row r="1" ht="13.5"/>
    <row r="2" spans="1:6" ht="21.75" customHeight="1">
      <c r="A2" s="172" t="s">
        <v>93</v>
      </c>
      <c r="B2" s="172"/>
      <c r="C2" s="172"/>
      <c r="D2" s="172"/>
      <c r="E2" s="172"/>
      <c r="F2" s="172"/>
    </row>
    <row r="3" spans="1:6" ht="17.25" customHeight="1">
      <c r="A3" s="173" t="s">
        <v>32</v>
      </c>
      <c r="B3" s="173"/>
      <c r="C3" s="173"/>
      <c r="D3" s="173"/>
      <c r="E3" s="39"/>
      <c r="F3" s="39"/>
    </row>
    <row r="4" spans="1:6" ht="16.5" customHeight="1">
      <c r="A4" s="177" t="s">
        <v>6</v>
      </c>
      <c r="B4" s="177" t="s">
        <v>0</v>
      </c>
      <c r="C4" s="177" t="s">
        <v>1</v>
      </c>
      <c r="D4" s="174" t="s">
        <v>73</v>
      </c>
      <c r="E4" s="178" t="s">
        <v>74</v>
      </c>
      <c r="F4" s="176" t="s">
        <v>45</v>
      </c>
    </row>
    <row r="5" spans="1:6" ht="16.5" customHeight="1">
      <c r="A5" s="177"/>
      <c r="B5" s="177"/>
      <c r="C5" s="177"/>
      <c r="D5" s="174"/>
      <c r="E5" s="176"/>
      <c r="F5" s="175"/>
    </row>
    <row r="6" spans="1:6" ht="25.5" customHeight="1">
      <c r="A6" s="66" t="s">
        <v>7</v>
      </c>
      <c r="B6" s="105"/>
      <c r="C6" s="66"/>
      <c r="D6" s="106">
        <f>D7+D19+D15+D23+D32+D27+D37</f>
        <v>1050791130</v>
      </c>
      <c r="E6" s="106">
        <f>E7+E19+E15+E23+E32+E27+E37</f>
        <v>911607000</v>
      </c>
      <c r="F6" s="189">
        <f>F7+F19+F15+F23+F32+F27+F37</f>
        <v>-139184130</v>
      </c>
    </row>
    <row r="7" spans="1:6" s="6" customFormat="1" ht="25.5" customHeight="1">
      <c r="A7" s="14" t="s">
        <v>75</v>
      </c>
      <c r="B7" s="56"/>
      <c r="C7" s="10" t="s">
        <v>64</v>
      </c>
      <c r="D7" s="38">
        <f>D8</f>
        <v>276828610</v>
      </c>
      <c r="E7" s="38">
        <f>E8</f>
        <v>247254600</v>
      </c>
      <c r="F7" s="190">
        <f>F8</f>
        <v>-29574010</v>
      </c>
    </row>
    <row r="8" spans="1:6" s="6" customFormat="1" ht="25.5" customHeight="1">
      <c r="A8" s="54"/>
      <c r="B8" s="63" t="s">
        <v>95</v>
      </c>
      <c r="C8" s="55"/>
      <c r="D8" s="57">
        <f>SUM(D9:D14)</f>
        <v>276828610</v>
      </c>
      <c r="E8" s="57">
        <f>SUM(E9:E14)</f>
        <v>247254600</v>
      </c>
      <c r="F8" s="69">
        <f>SUM(F9:F14)</f>
        <v>-29574010</v>
      </c>
    </row>
    <row r="9" spans="1:6" s="6" customFormat="1" ht="25.5" customHeight="1">
      <c r="A9" s="7"/>
      <c r="B9" s="7"/>
      <c r="C9" s="86" t="s">
        <v>100</v>
      </c>
      <c r="D9" s="71">
        <v>38056000</v>
      </c>
      <c r="E9" s="71">
        <v>0</v>
      </c>
      <c r="F9" s="73">
        <f>E9-D9</f>
        <v>-38056000</v>
      </c>
    </row>
    <row r="10" spans="1:6" s="6" customFormat="1" ht="25.5" customHeight="1">
      <c r="A10" s="7"/>
      <c r="B10" s="7"/>
      <c r="C10" s="87" t="s">
        <v>101</v>
      </c>
      <c r="D10" s="70">
        <v>235230</v>
      </c>
      <c r="E10" s="70">
        <v>0</v>
      </c>
      <c r="F10" s="73">
        <f>E10-D10</f>
        <v>-235230</v>
      </c>
    </row>
    <row r="11" spans="1:6" s="6" customFormat="1" ht="25.5" customHeight="1">
      <c r="A11" s="8"/>
      <c r="B11" s="12"/>
      <c r="C11" s="78" t="s">
        <v>96</v>
      </c>
      <c r="D11" s="70">
        <v>70002800</v>
      </c>
      <c r="E11" s="70">
        <v>74257520</v>
      </c>
      <c r="F11" s="73">
        <f>E11-D11</f>
        <v>4254720</v>
      </c>
    </row>
    <row r="12" spans="1:6" s="6" customFormat="1" ht="25.5" customHeight="1">
      <c r="A12" s="8"/>
      <c r="B12" s="12"/>
      <c r="C12" s="78" t="s">
        <v>97</v>
      </c>
      <c r="D12" s="72">
        <v>69912500</v>
      </c>
      <c r="E12" s="72">
        <v>74375000</v>
      </c>
      <c r="F12" s="73">
        <f>E12-D12</f>
        <v>4462500</v>
      </c>
    </row>
    <row r="13" spans="1:6" s="6" customFormat="1" ht="25.5" customHeight="1">
      <c r="A13" s="8"/>
      <c r="B13" s="12"/>
      <c r="C13" s="9" t="s">
        <v>26</v>
      </c>
      <c r="D13" s="72">
        <v>87840000</v>
      </c>
      <c r="E13" s="72">
        <v>87840000</v>
      </c>
      <c r="F13" s="73">
        <f>E13-D13</f>
        <v>0</v>
      </c>
    </row>
    <row r="14" spans="1:6" s="6" customFormat="1" ht="25.5" customHeight="1">
      <c r="A14" s="8"/>
      <c r="B14" s="12"/>
      <c r="C14" s="78" t="s">
        <v>34</v>
      </c>
      <c r="D14" s="72">
        <v>10782080</v>
      </c>
      <c r="E14" s="72">
        <v>10782080</v>
      </c>
      <c r="F14" s="73">
        <f>E14-D14</f>
        <v>0</v>
      </c>
    </row>
    <row r="15" spans="1:6" ht="25.5" customHeight="1">
      <c r="A15" s="65" t="s">
        <v>8</v>
      </c>
      <c r="B15" s="1"/>
      <c r="C15" s="1"/>
      <c r="D15" s="4">
        <f>D16</f>
        <v>6800000</v>
      </c>
      <c r="E15" s="4">
        <f>E16</f>
        <v>3500000</v>
      </c>
      <c r="F15" s="4">
        <f>F16</f>
        <v>-3300000</v>
      </c>
    </row>
    <row r="16" spans="1:6" ht="25.5" customHeight="1">
      <c r="A16" s="3"/>
      <c r="B16" s="2" t="s">
        <v>39</v>
      </c>
      <c r="C16" s="79"/>
      <c r="D16" s="61">
        <f>SUM(D17:D18)</f>
        <v>6800000</v>
      </c>
      <c r="E16" s="61">
        <f>SUM(E17:E18)</f>
        <v>3500000</v>
      </c>
      <c r="F16" s="61">
        <f>SUM(F17:F18)</f>
        <v>-3300000</v>
      </c>
    </row>
    <row r="17" spans="1:6" ht="25.5" customHeight="1">
      <c r="A17" s="66"/>
      <c r="B17" s="2"/>
      <c r="C17" s="79" t="s">
        <v>40</v>
      </c>
      <c r="D17" s="17">
        <v>3000000</v>
      </c>
      <c r="E17" s="17">
        <v>3000000</v>
      </c>
      <c r="F17" s="73">
        <f>E17-D17</f>
        <v>0</v>
      </c>
    </row>
    <row r="18" spans="1:6" ht="25.5" customHeight="1">
      <c r="A18" s="66"/>
      <c r="B18" s="32"/>
      <c r="C18" s="79" t="s">
        <v>41</v>
      </c>
      <c r="D18" s="17">
        <v>3800000</v>
      </c>
      <c r="E18" s="17">
        <v>500000</v>
      </c>
      <c r="F18" s="73">
        <f>E18-D18</f>
        <v>-3300000</v>
      </c>
    </row>
    <row r="19" spans="1:6" s="6" customFormat="1" ht="25.5" customHeight="1">
      <c r="A19" s="10" t="s">
        <v>35</v>
      </c>
      <c r="B19" s="11"/>
      <c r="C19" s="10"/>
      <c r="D19" s="35">
        <f>D20</f>
        <v>533865680</v>
      </c>
      <c r="E19" s="35">
        <f>E20</f>
        <v>355112400</v>
      </c>
      <c r="F19" s="35">
        <f>F20</f>
        <v>-178753280</v>
      </c>
    </row>
    <row r="20" spans="1:6" s="6" customFormat="1" ht="25.5" customHeight="1">
      <c r="A20" s="58"/>
      <c r="B20" s="63" t="s">
        <v>35</v>
      </c>
      <c r="C20" s="59"/>
      <c r="D20" s="67">
        <f>D21</f>
        <v>533865680</v>
      </c>
      <c r="E20" s="67">
        <f>E21+E22</f>
        <v>355112400</v>
      </c>
      <c r="F20" s="73">
        <f>E20-D20</f>
        <v>-178753280</v>
      </c>
    </row>
    <row r="21" spans="1:6" s="6" customFormat="1" ht="25.5" customHeight="1">
      <c r="A21" s="8"/>
      <c r="B21" s="64"/>
      <c r="C21" s="78" t="s">
        <v>99</v>
      </c>
      <c r="D21" s="68">
        <v>533865680</v>
      </c>
      <c r="E21" s="68">
        <v>328112400</v>
      </c>
      <c r="F21" s="73">
        <f>E21-D21</f>
        <v>-205753280</v>
      </c>
    </row>
    <row r="22" spans="1:6" s="6" customFormat="1" ht="25.5" customHeight="1">
      <c r="A22" s="8"/>
      <c r="B22" s="64"/>
      <c r="C22" s="9" t="s">
        <v>98</v>
      </c>
      <c r="D22" s="13"/>
      <c r="E22" s="13">
        <v>27000000</v>
      </c>
      <c r="F22" s="73">
        <f>E22-D22</f>
        <v>27000000</v>
      </c>
    </row>
    <row r="23" spans="1:6" ht="25.5" customHeight="1">
      <c r="A23" s="65" t="s">
        <v>9</v>
      </c>
      <c r="B23" s="62"/>
      <c r="C23" s="1"/>
      <c r="D23" s="4">
        <f>D24</f>
        <v>35000000</v>
      </c>
      <c r="E23" s="4">
        <f>E24</f>
        <v>35000000</v>
      </c>
      <c r="F23" s="4">
        <f>F24</f>
        <v>0</v>
      </c>
    </row>
    <row r="24" spans="1:6" ht="25.5" customHeight="1">
      <c r="A24" s="3"/>
      <c r="B24" s="1" t="s">
        <v>9</v>
      </c>
      <c r="C24" s="1"/>
      <c r="D24" s="61">
        <f>SUM(D25:D26)</f>
        <v>35000000</v>
      </c>
      <c r="E24" s="61">
        <f>SUM(E25:E26)</f>
        <v>35000000</v>
      </c>
      <c r="F24" s="61">
        <f>SUM(F25:F26)</f>
        <v>0</v>
      </c>
    </row>
    <row r="25" spans="1:6" ht="25.5" customHeight="1">
      <c r="A25" s="66"/>
      <c r="B25" s="2"/>
      <c r="C25" s="79" t="s">
        <v>3</v>
      </c>
      <c r="D25" s="76">
        <v>10500000</v>
      </c>
      <c r="E25" s="76">
        <v>10500000</v>
      </c>
      <c r="F25" s="73">
        <f>E25-D25</f>
        <v>0</v>
      </c>
    </row>
    <row r="26" spans="1:6" ht="25.5" customHeight="1">
      <c r="A26" s="66"/>
      <c r="B26" s="32"/>
      <c r="C26" s="79" t="s">
        <v>49</v>
      </c>
      <c r="D26" s="17">
        <v>24500000</v>
      </c>
      <c r="E26" s="17">
        <v>24500000</v>
      </c>
      <c r="F26" s="73">
        <f>E26-D26</f>
        <v>0</v>
      </c>
    </row>
    <row r="27" spans="1:6" ht="25.5" customHeight="1">
      <c r="A27" s="65" t="s">
        <v>4</v>
      </c>
      <c r="B27" s="1"/>
      <c r="C27" s="1"/>
      <c r="D27" s="4">
        <f>D28</f>
        <v>192916840</v>
      </c>
      <c r="E27" s="4">
        <f>E28</f>
        <v>125500000</v>
      </c>
      <c r="F27" s="4">
        <f>F28</f>
        <v>-67416840</v>
      </c>
    </row>
    <row r="28" spans="1:6" ht="25.5" customHeight="1">
      <c r="A28" s="3"/>
      <c r="B28" s="2" t="s">
        <v>4</v>
      </c>
      <c r="C28" s="2"/>
      <c r="D28" s="37">
        <f>D29+D30+D31</f>
        <v>192916840</v>
      </c>
      <c r="E28" s="37">
        <f>E29+E30+E31</f>
        <v>125500000</v>
      </c>
      <c r="F28" s="37">
        <f>F29+F30+F31</f>
        <v>-67416840</v>
      </c>
    </row>
    <row r="29" spans="1:6" ht="25.5" customHeight="1">
      <c r="A29" s="66"/>
      <c r="B29" s="2"/>
      <c r="C29" s="2" t="s">
        <v>42</v>
      </c>
      <c r="D29" s="61">
        <v>186002584</v>
      </c>
      <c r="E29" s="37">
        <v>120000000</v>
      </c>
      <c r="F29" s="73">
        <f>E29-D29</f>
        <v>-66002584</v>
      </c>
    </row>
    <row r="30" spans="1:6" ht="25.5" customHeight="1">
      <c r="A30" s="66"/>
      <c r="B30" s="32"/>
      <c r="C30" s="1" t="s">
        <v>48</v>
      </c>
      <c r="D30" s="61">
        <v>6914256</v>
      </c>
      <c r="E30" s="61">
        <v>2500000</v>
      </c>
      <c r="F30" s="73">
        <f>E30-D30</f>
        <v>-4414256</v>
      </c>
    </row>
    <row r="31" spans="1:6" ht="25.5" customHeight="1">
      <c r="A31" s="66"/>
      <c r="B31" s="32"/>
      <c r="C31" s="115" t="s">
        <v>76</v>
      </c>
      <c r="D31" s="61"/>
      <c r="E31" s="61">
        <v>3000000</v>
      </c>
      <c r="F31" s="73">
        <f>E31-D31</f>
        <v>3000000</v>
      </c>
    </row>
    <row r="32" spans="1:6" ht="25.5" customHeight="1">
      <c r="A32" s="65" t="s">
        <v>10</v>
      </c>
      <c r="B32" s="1"/>
      <c r="C32" s="2"/>
      <c r="D32" s="4">
        <f>D33</f>
        <v>5380000</v>
      </c>
      <c r="E32" s="4">
        <f>E33</f>
        <v>5240000</v>
      </c>
      <c r="F32" s="4">
        <f>F33</f>
        <v>-140000</v>
      </c>
    </row>
    <row r="33" spans="1:6" ht="25.5" customHeight="1">
      <c r="A33" s="66"/>
      <c r="B33" s="1" t="s">
        <v>10</v>
      </c>
      <c r="C33" s="2"/>
      <c r="D33" s="61">
        <f>SUM(D34:D36)</f>
        <v>5380000</v>
      </c>
      <c r="E33" s="61">
        <f>SUM(E34:E36)</f>
        <v>5240000</v>
      </c>
      <c r="F33" s="37">
        <f>SUM(F34:F36)</f>
        <v>-140000</v>
      </c>
    </row>
    <row r="34" spans="1:6" ht="25.5" customHeight="1">
      <c r="A34" s="32"/>
      <c r="B34" s="41"/>
      <c r="C34" s="116" t="s">
        <v>77</v>
      </c>
      <c r="D34" s="85">
        <v>100000</v>
      </c>
      <c r="E34" s="17">
        <v>100000</v>
      </c>
      <c r="F34" s="73">
        <f>E34-D34</f>
        <v>0</v>
      </c>
    </row>
    <row r="35" spans="1:6" ht="25.5" customHeight="1">
      <c r="A35" s="32"/>
      <c r="B35" s="41"/>
      <c r="C35" s="116" t="s">
        <v>78</v>
      </c>
      <c r="D35" s="85"/>
      <c r="E35" s="17">
        <v>5040000</v>
      </c>
      <c r="F35" s="73">
        <f>E35-D35</f>
        <v>5040000</v>
      </c>
    </row>
    <row r="36" spans="1:6" ht="25.5" customHeight="1">
      <c r="A36" s="32"/>
      <c r="B36" s="41"/>
      <c r="C36" s="117" t="s">
        <v>5</v>
      </c>
      <c r="D36" s="85">
        <v>5280000</v>
      </c>
      <c r="E36" s="17">
        <v>100000</v>
      </c>
      <c r="F36" s="73">
        <f>E36-D36</f>
        <v>-5180000</v>
      </c>
    </row>
    <row r="37" spans="1:6" ht="25.5" customHeight="1">
      <c r="A37" s="120" t="s">
        <v>84</v>
      </c>
      <c r="B37" s="1"/>
      <c r="C37" s="2"/>
      <c r="D37" s="4">
        <f>D38</f>
        <v>0</v>
      </c>
      <c r="E37" s="4">
        <f>E38</f>
        <v>140000000</v>
      </c>
      <c r="F37" s="4">
        <f>F38</f>
        <v>140000000</v>
      </c>
    </row>
    <row r="38" spans="1:6" ht="25.5" customHeight="1">
      <c r="A38" s="32" t="s">
        <v>81</v>
      </c>
      <c r="B38" s="118" t="s">
        <v>82</v>
      </c>
      <c r="C38" s="2"/>
      <c r="D38" s="61">
        <f>SUM(D39:D40)</f>
        <v>0</v>
      </c>
      <c r="E38" s="61">
        <f>SUM(E39:E40)</f>
        <v>140000000</v>
      </c>
      <c r="F38" s="61">
        <f>SUM(F39:F40)</f>
        <v>140000000</v>
      </c>
    </row>
    <row r="39" spans="1:6" ht="25.5" customHeight="1">
      <c r="A39" s="191"/>
      <c r="B39" s="119" t="s">
        <v>83</v>
      </c>
      <c r="C39" s="116" t="s">
        <v>85</v>
      </c>
      <c r="D39" s="85"/>
      <c r="E39" s="17">
        <v>45000000</v>
      </c>
      <c r="F39" s="73">
        <f>E39-D39</f>
        <v>45000000</v>
      </c>
    </row>
    <row r="40" spans="1:6" ht="25.5" customHeight="1">
      <c r="A40" s="32"/>
      <c r="B40" s="41"/>
      <c r="C40" s="116" t="s">
        <v>86</v>
      </c>
      <c r="D40" s="85"/>
      <c r="E40" s="17">
        <v>95000000</v>
      </c>
      <c r="F40" s="73">
        <f>E40-D40</f>
        <v>95000000</v>
      </c>
    </row>
    <row r="41" spans="1:6" ht="25.5" customHeight="1">
      <c r="A41" s="65" t="s">
        <v>46</v>
      </c>
      <c r="B41" s="1"/>
      <c r="C41" s="79"/>
      <c r="D41" s="60">
        <f>D7+D15+D19+D23+D27+D32+D37</f>
        <v>1050791130</v>
      </c>
      <c r="E41" s="60">
        <f>E7+E15+E19+E23+E27+E32+E37</f>
        <v>911607000</v>
      </c>
      <c r="F41" s="61">
        <f>F7+F15+F19+F23+F27+F32+F37</f>
        <v>-139184130</v>
      </c>
    </row>
    <row r="42" spans="5:6" ht="13.5">
      <c r="E42" s="39"/>
      <c r="F42" s="39"/>
    </row>
    <row r="43" spans="1:6" ht="13.5">
      <c r="A43" s="42"/>
      <c r="B43" s="42"/>
      <c r="C43" s="16"/>
      <c r="D43" s="42"/>
      <c r="E43" s="43"/>
      <c r="F43" s="43"/>
    </row>
    <row r="44" spans="1:6" ht="13.5">
      <c r="A44" s="42"/>
      <c r="B44" s="42"/>
      <c r="C44" s="16"/>
      <c r="D44" s="42"/>
      <c r="E44" s="43"/>
      <c r="F44" s="43"/>
    </row>
    <row r="45" spans="1:6" ht="13.5">
      <c r="A45" s="42"/>
      <c r="B45" s="42"/>
      <c r="C45" s="16"/>
      <c r="D45" s="42"/>
      <c r="E45" s="43"/>
      <c r="F45" s="43"/>
    </row>
    <row r="46" spans="1:6" ht="13.5">
      <c r="A46" s="42"/>
      <c r="B46" s="42"/>
      <c r="C46" s="16"/>
      <c r="D46" s="42"/>
      <c r="E46" s="43"/>
      <c r="F46" s="43"/>
    </row>
    <row r="47" spans="1:6" ht="13.5">
      <c r="A47" s="42"/>
      <c r="B47" s="42"/>
      <c r="C47" s="16"/>
      <c r="D47" s="42"/>
      <c r="E47" s="43"/>
      <c r="F47" s="43"/>
    </row>
  </sheetData>
  <sheetProtection/>
  <mergeCells count="8">
    <mergeCell ref="E4:E5"/>
    <mergeCell ref="B4:B5"/>
    <mergeCell ref="A4:A5"/>
    <mergeCell ref="C4:C5"/>
    <mergeCell ref="A2:F2"/>
    <mergeCell ref="A3:D3"/>
    <mergeCell ref="F4:F5"/>
    <mergeCell ref="D4:D5"/>
  </mergeCells>
  <printOptions horizontalCentered="1"/>
  <pageMargins left="0.15748031496062992" right="0.15748031496062992" top="0.5511811023622047" bottom="0.5118110236220472" header="0" footer="0"/>
  <pageSetup fitToHeight="0" fitToWidth="1" horizontalDpi="600" verticalDpi="600" orientation="landscape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SheetLayoutView="100" workbookViewId="0" topLeftCell="A1">
      <selection activeCell="E11" sqref="E11"/>
    </sheetView>
  </sheetViews>
  <sheetFormatPr defaultColWidth="8.88671875" defaultRowHeight="13.5"/>
  <cols>
    <col min="1" max="6" width="15.5546875" style="45" customWidth="1"/>
    <col min="7" max="8" width="9.88671875" style="0" bestFit="1" customWidth="1"/>
  </cols>
  <sheetData>
    <row r="1" spans="1:6" ht="30" customHeight="1">
      <c r="A1" s="180" t="s">
        <v>92</v>
      </c>
      <c r="B1" s="180"/>
      <c r="C1" s="180"/>
      <c r="D1" s="180"/>
      <c r="E1" s="180"/>
      <c r="F1" s="180"/>
    </row>
    <row r="2" spans="1:6" ht="11.25" customHeight="1">
      <c r="A2" s="89" t="s">
        <v>33</v>
      </c>
      <c r="B2" s="89"/>
      <c r="C2" s="89"/>
      <c r="D2" s="44"/>
      <c r="E2" s="44"/>
      <c r="F2" s="44"/>
    </row>
    <row r="3" spans="1:8" ht="24.75" customHeight="1">
      <c r="A3" s="184" t="s">
        <v>6</v>
      </c>
      <c r="B3" s="185" t="s">
        <v>0</v>
      </c>
      <c r="C3" s="184" t="s">
        <v>1</v>
      </c>
      <c r="D3" s="186" t="s">
        <v>79</v>
      </c>
      <c r="E3" s="187" t="s">
        <v>80</v>
      </c>
      <c r="F3" s="188" t="s">
        <v>45</v>
      </c>
      <c r="G3" s="102"/>
      <c r="H3" s="102"/>
    </row>
    <row r="4" spans="1:8" ht="24.75" customHeight="1" thickBot="1">
      <c r="A4" s="182"/>
      <c r="B4" s="181"/>
      <c r="C4" s="182"/>
      <c r="D4" s="183"/>
      <c r="E4" s="179"/>
      <c r="F4" s="179"/>
      <c r="G4" s="101"/>
      <c r="H4" s="101"/>
    </row>
    <row r="5" spans="1:6" ht="28.5" customHeight="1" thickBot="1">
      <c r="A5" s="162" t="s">
        <v>7</v>
      </c>
      <c r="B5" s="20"/>
      <c r="C5" s="21"/>
      <c r="D5" s="22">
        <f>D6+D28+D33+D46+D48+D52</f>
        <v>1050791130</v>
      </c>
      <c r="E5" s="22">
        <f>E6+E28+E33+E46+E48+E52</f>
        <v>911607000</v>
      </c>
      <c r="F5" s="22">
        <f>F6+F28+F33+F46+F48+F52</f>
        <v>-139184130</v>
      </c>
    </row>
    <row r="6" spans="1:6" ht="28.5" customHeight="1">
      <c r="A6" s="139" t="s">
        <v>36</v>
      </c>
      <c r="B6" s="138"/>
      <c r="C6" s="139"/>
      <c r="D6" s="136">
        <f>D7+D17+D20</f>
        <v>827039580</v>
      </c>
      <c r="E6" s="136">
        <f>E7+E17+E20</f>
        <v>565130450</v>
      </c>
      <c r="F6" s="140">
        <f>F7+F17+F20</f>
        <v>-261909130</v>
      </c>
    </row>
    <row r="7" spans="1:6" ht="28.5" customHeight="1">
      <c r="A7" s="23"/>
      <c r="B7" s="19" t="s">
        <v>37</v>
      </c>
      <c r="C7" s="30"/>
      <c r="D7" s="49">
        <f>SUM(D8:D16)</f>
        <v>758573570</v>
      </c>
      <c r="E7" s="49">
        <f>SUM(E8:E16)</f>
        <v>511733570</v>
      </c>
      <c r="F7" s="49">
        <f>SUM(F8:F16)</f>
        <v>-246840000</v>
      </c>
    </row>
    <row r="8" spans="1:6" ht="28.5" customHeight="1">
      <c r="A8" s="24"/>
      <c r="B8" s="24"/>
      <c r="C8" s="160" t="s">
        <v>105</v>
      </c>
      <c r="D8" s="31">
        <v>320928400</v>
      </c>
      <c r="E8" s="31">
        <v>255114000</v>
      </c>
      <c r="F8" s="31">
        <f>E8-D8</f>
        <v>-65814400</v>
      </c>
    </row>
    <row r="9" spans="1:6" ht="28.5" customHeight="1">
      <c r="A9" s="24"/>
      <c r="B9" s="24"/>
      <c r="C9" s="160" t="s">
        <v>106</v>
      </c>
      <c r="D9" s="36"/>
      <c r="E9" s="36">
        <v>64396400</v>
      </c>
      <c r="F9" s="31">
        <f aca="true" t="shared" si="0" ref="F9:F16">E9-D9</f>
        <v>64396400</v>
      </c>
    </row>
    <row r="10" spans="1:6" ht="28.5" customHeight="1">
      <c r="A10" s="24"/>
      <c r="B10" s="24"/>
      <c r="C10" s="30" t="s">
        <v>107</v>
      </c>
      <c r="D10" s="80">
        <v>89963180</v>
      </c>
      <c r="E10" s="80">
        <v>91641310</v>
      </c>
      <c r="F10" s="31">
        <f t="shared" si="0"/>
        <v>1678130</v>
      </c>
    </row>
    <row r="11" spans="1:6" s="161" customFormat="1" ht="28.5" customHeight="1">
      <c r="A11" s="75"/>
      <c r="B11" s="75"/>
      <c r="C11" s="30" t="s">
        <v>108</v>
      </c>
      <c r="D11" s="36"/>
      <c r="E11" s="36">
        <v>22063680</v>
      </c>
      <c r="F11" s="31">
        <f t="shared" si="0"/>
        <v>22063680</v>
      </c>
    </row>
    <row r="12" spans="1:6" ht="28.5" customHeight="1">
      <c r="A12" s="26"/>
      <c r="B12" s="26"/>
      <c r="C12" s="30" t="s">
        <v>109</v>
      </c>
      <c r="D12" s="31">
        <v>233788320</v>
      </c>
      <c r="E12" s="31">
        <v>1200000</v>
      </c>
      <c r="F12" s="31">
        <f t="shared" si="0"/>
        <v>-232588320</v>
      </c>
    </row>
    <row r="13" spans="1:6" ht="28.5" customHeight="1">
      <c r="A13" s="24"/>
      <c r="B13" s="24"/>
      <c r="C13" s="30" t="s">
        <v>110</v>
      </c>
      <c r="D13" s="31">
        <v>53723340</v>
      </c>
      <c r="E13" s="31">
        <v>28996280</v>
      </c>
      <c r="F13" s="31">
        <f t="shared" si="0"/>
        <v>-24727060</v>
      </c>
    </row>
    <row r="14" spans="1:6" ht="28.5" customHeight="1">
      <c r="A14" s="24"/>
      <c r="B14" s="24"/>
      <c r="C14" s="30" t="s">
        <v>111</v>
      </c>
      <c r="D14" s="31"/>
      <c r="E14" s="31">
        <v>7205010</v>
      </c>
      <c r="F14" s="31">
        <f t="shared" si="0"/>
        <v>7205010</v>
      </c>
    </row>
    <row r="15" spans="1:6" ht="28.5" customHeight="1">
      <c r="A15" s="24"/>
      <c r="B15" s="24"/>
      <c r="C15" s="30" t="s">
        <v>112</v>
      </c>
      <c r="D15" s="31">
        <v>60170330</v>
      </c>
      <c r="E15" s="31">
        <v>32933540</v>
      </c>
      <c r="F15" s="31">
        <f t="shared" si="0"/>
        <v>-27236790</v>
      </c>
    </row>
    <row r="16" spans="1:6" ht="28.5" customHeight="1">
      <c r="A16" s="24"/>
      <c r="B16" s="24"/>
      <c r="C16" s="30" t="s">
        <v>113</v>
      </c>
      <c r="D16" s="31"/>
      <c r="E16" s="31">
        <v>8183350</v>
      </c>
      <c r="F16" s="31">
        <f t="shared" si="0"/>
        <v>8183350</v>
      </c>
    </row>
    <row r="17" spans="1:6" ht="28.5" customHeight="1">
      <c r="A17" s="92"/>
      <c r="B17" s="18" t="s">
        <v>11</v>
      </c>
      <c r="C17" s="30"/>
      <c r="D17" s="51">
        <f>SUM(D18:D19)</f>
        <v>8960000</v>
      </c>
      <c r="E17" s="51">
        <f>SUM(E18:E19)</f>
        <v>4400000</v>
      </c>
      <c r="F17" s="51">
        <f>SUM(F18:F19)</f>
        <v>-4560000</v>
      </c>
    </row>
    <row r="18" spans="1:6" s="6" customFormat="1" ht="28.5" customHeight="1">
      <c r="A18" s="94"/>
      <c r="B18" s="28"/>
      <c r="C18" s="81" t="s">
        <v>53</v>
      </c>
      <c r="D18" s="47">
        <v>4800000</v>
      </c>
      <c r="E18" s="74">
        <v>3600000</v>
      </c>
      <c r="F18" s="31">
        <f>E18-D18</f>
        <v>-1200000</v>
      </c>
    </row>
    <row r="19" spans="1:6" ht="28.5" customHeight="1">
      <c r="A19" s="92"/>
      <c r="B19" s="26"/>
      <c r="C19" s="30" t="s">
        <v>12</v>
      </c>
      <c r="D19" s="48">
        <v>4160000</v>
      </c>
      <c r="E19" s="31">
        <v>800000</v>
      </c>
      <c r="F19" s="31">
        <f>E19-D19</f>
        <v>-3360000</v>
      </c>
    </row>
    <row r="20" spans="1:6" ht="28.5" customHeight="1">
      <c r="A20" s="92"/>
      <c r="B20" s="18" t="s">
        <v>13</v>
      </c>
      <c r="C20" s="30" t="s">
        <v>2</v>
      </c>
      <c r="D20" s="49">
        <f>SUM(D21:D27)</f>
        <v>59506010</v>
      </c>
      <c r="E20" s="49">
        <f>SUM(E21:E27)</f>
        <v>48996880</v>
      </c>
      <c r="F20" s="49">
        <f>SUM(F21:F27)</f>
        <v>-10509130</v>
      </c>
    </row>
    <row r="21" spans="1:6" ht="28.5" customHeight="1">
      <c r="A21" s="92"/>
      <c r="B21" s="26"/>
      <c r="C21" s="30" t="s">
        <v>14</v>
      </c>
      <c r="D21" s="46">
        <v>600000</v>
      </c>
      <c r="E21" s="36">
        <v>360000</v>
      </c>
      <c r="F21" s="31">
        <f>E21-D21</f>
        <v>-240000</v>
      </c>
    </row>
    <row r="22" spans="1:6" ht="28.5" customHeight="1">
      <c r="A22" s="92"/>
      <c r="B22" s="26"/>
      <c r="C22" s="193" t="s">
        <v>44</v>
      </c>
      <c r="D22" s="46">
        <v>13844410</v>
      </c>
      <c r="E22" s="36">
        <v>11405280</v>
      </c>
      <c r="F22" s="31">
        <f>E22-D22</f>
        <v>-2439130</v>
      </c>
    </row>
    <row r="23" spans="1:6" ht="28.5" customHeight="1">
      <c r="A23" s="88"/>
      <c r="B23" s="26"/>
      <c r="C23" s="82" t="s">
        <v>114</v>
      </c>
      <c r="D23" s="52">
        <v>28200000</v>
      </c>
      <c r="E23" s="29">
        <v>26240000</v>
      </c>
      <c r="F23" s="31">
        <f>E23-D23</f>
        <v>-1960000</v>
      </c>
    </row>
    <row r="24" spans="1:6" ht="28.5" customHeight="1">
      <c r="A24" s="92"/>
      <c r="B24" s="24"/>
      <c r="C24" s="30" t="s">
        <v>15</v>
      </c>
      <c r="D24" s="36">
        <v>3600000</v>
      </c>
      <c r="E24" s="36">
        <v>3000000</v>
      </c>
      <c r="F24" s="31">
        <f>E24-D24</f>
        <v>-600000</v>
      </c>
    </row>
    <row r="25" spans="1:6" ht="28.5" customHeight="1">
      <c r="A25" s="88"/>
      <c r="B25" s="26"/>
      <c r="C25" s="33" t="s">
        <v>68</v>
      </c>
      <c r="D25" s="103">
        <v>7830000</v>
      </c>
      <c r="E25" s="98">
        <v>5190000</v>
      </c>
      <c r="F25" s="31">
        <f>E25-D25</f>
        <v>-2640000</v>
      </c>
    </row>
    <row r="26" spans="1:6" ht="28.5" customHeight="1">
      <c r="A26" s="92"/>
      <c r="B26" s="26"/>
      <c r="C26" s="30" t="s">
        <v>43</v>
      </c>
      <c r="D26" s="46">
        <v>1371600</v>
      </c>
      <c r="E26" s="36">
        <v>1371600</v>
      </c>
      <c r="F26" s="31">
        <f>E26-D26</f>
        <v>0</v>
      </c>
    </row>
    <row r="27" spans="1:6" ht="28.5" customHeight="1">
      <c r="A27" s="95"/>
      <c r="B27" s="24"/>
      <c r="C27" s="83" t="s">
        <v>16</v>
      </c>
      <c r="D27" s="31">
        <v>4060000</v>
      </c>
      <c r="E27" s="31">
        <v>1430000</v>
      </c>
      <c r="F27" s="31">
        <f>E27-D27</f>
        <v>-2630000</v>
      </c>
    </row>
    <row r="28" spans="1:6" ht="28.5" customHeight="1">
      <c r="A28" s="141" t="s">
        <v>17</v>
      </c>
      <c r="B28" s="142"/>
      <c r="C28" s="142"/>
      <c r="D28" s="104">
        <f>D29</f>
        <v>49988000</v>
      </c>
      <c r="E28" s="104">
        <f>E29</f>
        <v>37188000</v>
      </c>
      <c r="F28" s="104">
        <f>F29</f>
        <v>-12800000</v>
      </c>
    </row>
    <row r="29" spans="1:6" ht="28.5" customHeight="1">
      <c r="A29" s="88"/>
      <c r="B29" s="18" t="s">
        <v>18</v>
      </c>
      <c r="C29" s="53"/>
      <c r="D29" s="49">
        <f>SUM(D30:D32)</f>
        <v>49988000</v>
      </c>
      <c r="E29" s="49">
        <f>SUM(E30:E32)</f>
        <v>37188000</v>
      </c>
      <c r="F29" s="49">
        <f>SUM(F30:F32)</f>
        <v>-12800000</v>
      </c>
    </row>
    <row r="30" spans="1:6" ht="28.5" customHeight="1">
      <c r="A30" s="88"/>
      <c r="B30" s="25"/>
      <c r="C30" s="81" t="s">
        <v>18</v>
      </c>
      <c r="D30" s="50">
        <v>35300000</v>
      </c>
      <c r="E30" s="50">
        <v>18500000</v>
      </c>
      <c r="F30" s="31">
        <f>E30-D30</f>
        <v>-16800000</v>
      </c>
    </row>
    <row r="31" spans="1:6" ht="28.5" customHeight="1">
      <c r="A31" s="88"/>
      <c r="B31" s="25"/>
      <c r="C31" s="30" t="s">
        <v>24</v>
      </c>
      <c r="D31" s="36">
        <v>3500000</v>
      </c>
      <c r="E31" s="36">
        <v>9000000</v>
      </c>
      <c r="F31" s="31">
        <f>E31-D31</f>
        <v>5500000</v>
      </c>
    </row>
    <row r="32" spans="1:6" ht="28.5" customHeight="1" thickBot="1">
      <c r="A32" s="88"/>
      <c r="B32" s="25"/>
      <c r="C32" s="30" t="s">
        <v>115</v>
      </c>
      <c r="D32" s="36">
        <v>11188000</v>
      </c>
      <c r="E32" s="36">
        <v>9688000</v>
      </c>
      <c r="F32" s="31">
        <f>E32-D32</f>
        <v>-1500000</v>
      </c>
    </row>
    <row r="33" spans="1:6" s="5" customFormat="1" ht="28.5" customHeight="1">
      <c r="A33" s="137" t="s">
        <v>22</v>
      </c>
      <c r="B33" s="139"/>
      <c r="C33" s="139"/>
      <c r="D33" s="136">
        <f>D34+D39</f>
        <v>173263550</v>
      </c>
      <c r="E33" s="136">
        <f>E34+E39</f>
        <v>168788550</v>
      </c>
      <c r="F33" s="136">
        <f>F34+F39</f>
        <v>-4475000</v>
      </c>
    </row>
    <row r="34" spans="1:6" ht="28.5" customHeight="1">
      <c r="A34" s="91"/>
      <c r="B34" s="18" t="s">
        <v>13</v>
      </c>
      <c r="C34" s="18"/>
      <c r="D34" s="49">
        <f>SUM(D35:D38)</f>
        <v>143938550</v>
      </c>
      <c r="E34" s="49">
        <f>SUM(E35:E38)</f>
        <v>143938550</v>
      </c>
      <c r="F34" s="49">
        <f>SUM(F35:F38)</f>
        <v>0</v>
      </c>
    </row>
    <row r="35" spans="1:6" ht="28.5" customHeight="1">
      <c r="A35" s="95"/>
      <c r="B35" s="26"/>
      <c r="C35" s="83" t="s">
        <v>19</v>
      </c>
      <c r="D35" s="36">
        <v>105168550</v>
      </c>
      <c r="E35" s="36">
        <v>105168550</v>
      </c>
      <c r="F35" s="31">
        <f>E35-D35</f>
        <v>0</v>
      </c>
    </row>
    <row r="36" spans="1:6" ht="28.5" customHeight="1">
      <c r="A36" s="95"/>
      <c r="B36" s="24" t="s">
        <v>2</v>
      </c>
      <c r="C36" s="30" t="s">
        <v>20</v>
      </c>
      <c r="D36" s="36">
        <v>26150000</v>
      </c>
      <c r="E36" s="36">
        <v>26150000</v>
      </c>
      <c r="F36" s="31">
        <f>E36-D36</f>
        <v>0</v>
      </c>
    </row>
    <row r="37" spans="1:6" ht="28.5" customHeight="1">
      <c r="A37" s="95"/>
      <c r="B37" s="24"/>
      <c r="C37" s="83" t="s">
        <v>21</v>
      </c>
      <c r="D37" s="36">
        <v>12120000</v>
      </c>
      <c r="E37" s="36">
        <v>12120000</v>
      </c>
      <c r="F37" s="31">
        <f>E37-D37</f>
        <v>0</v>
      </c>
    </row>
    <row r="38" spans="1:6" ht="28.5" customHeight="1">
      <c r="A38" s="95"/>
      <c r="B38" s="24"/>
      <c r="C38" s="33" t="s">
        <v>27</v>
      </c>
      <c r="D38" s="36">
        <v>500000</v>
      </c>
      <c r="E38" s="36">
        <v>500000</v>
      </c>
      <c r="F38" s="31">
        <f>E38-D38</f>
        <v>0</v>
      </c>
    </row>
    <row r="39" spans="1:6" ht="28.5" customHeight="1">
      <c r="A39" s="88"/>
      <c r="B39" s="18" t="s">
        <v>22</v>
      </c>
      <c r="C39" s="30"/>
      <c r="D39" s="49">
        <f>SUM(D40:D45)</f>
        <v>29325000</v>
      </c>
      <c r="E39" s="49">
        <f>SUM(E40:E41)+SUM(E42:E44)</f>
        <v>24850000</v>
      </c>
      <c r="F39" s="49">
        <f>SUM(F40:F41)+SUM(F42:F45)</f>
        <v>-4475000</v>
      </c>
    </row>
    <row r="40" spans="1:6" ht="28.5" customHeight="1">
      <c r="A40" s="88"/>
      <c r="B40" s="24"/>
      <c r="C40" s="30" t="s">
        <v>28</v>
      </c>
      <c r="D40" s="31">
        <v>2880000</v>
      </c>
      <c r="E40" s="31">
        <v>2880000</v>
      </c>
      <c r="F40" s="31">
        <f>E40-D40</f>
        <v>0</v>
      </c>
    </row>
    <row r="41" spans="1:6" ht="28.5" customHeight="1">
      <c r="A41" s="88"/>
      <c r="B41" s="26"/>
      <c r="C41" s="30" t="s">
        <v>38</v>
      </c>
      <c r="D41" s="36">
        <v>2660000</v>
      </c>
      <c r="E41" s="36">
        <v>2060000</v>
      </c>
      <c r="F41" s="31">
        <f>E41-D41</f>
        <v>-600000</v>
      </c>
    </row>
    <row r="42" spans="1:6" ht="28.5" customHeight="1">
      <c r="A42" s="88"/>
      <c r="B42" s="24"/>
      <c r="C42" s="192" t="s">
        <v>25</v>
      </c>
      <c r="D42" s="34">
        <v>18365000</v>
      </c>
      <c r="E42" s="34">
        <v>17740000</v>
      </c>
      <c r="F42" s="34">
        <f>E42-D42</f>
        <v>-625000</v>
      </c>
    </row>
    <row r="43" spans="1:6" ht="28.5" customHeight="1">
      <c r="A43" s="88"/>
      <c r="B43" s="24"/>
      <c r="C43" s="18" t="s">
        <v>23</v>
      </c>
      <c r="D43" s="77">
        <v>2400000</v>
      </c>
      <c r="E43" s="77">
        <v>2100000</v>
      </c>
      <c r="F43" s="31">
        <f>E43-D43</f>
        <v>-300000</v>
      </c>
    </row>
    <row r="44" spans="1:6" ht="28.5" customHeight="1">
      <c r="A44" s="88"/>
      <c r="B44" s="24"/>
      <c r="C44" s="19" t="s">
        <v>29</v>
      </c>
      <c r="D44" s="27">
        <v>70000</v>
      </c>
      <c r="E44" s="27">
        <v>70000</v>
      </c>
      <c r="F44" s="31">
        <f>E44-D44</f>
        <v>0</v>
      </c>
    </row>
    <row r="45" spans="1:6" ht="28.5" customHeight="1">
      <c r="A45" s="88"/>
      <c r="B45" s="24"/>
      <c r="C45" s="19" t="s">
        <v>69</v>
      </c>
      <c r="D45" s="27">
        <v>2950000</v>
      </c>
      <c r="E45" s="27">
        <v>0</v>
      </c>
      <c r="F45" s="31">
        <f>E45-D45</f>
        <v>-2950000</v>
      </c>
    </row>
    <row r="46" spans="1:6" ht="28.5" customHeight="1">
      <c r="A46" s="144" t="s">
        <v>47</v>
      </c>
      <c r="B46" s="145"/>
      <c r="C46" s="145"/>
      <c r="D46" s="104">
        <f>D47</f>
        <v>500000</v>
      </c>
      <c r="E46" s="104">
        <f>E47</f>
        <v>500000</v>
      </c>
      <c r="F46" s="104">
        <f>F47</f>
        <v>0</v>
      </c>
    </row>
    <row r="47" spans="1:6" ht="28.5" customHeight="1">
      <c r="A47" s="125"/>
      <c r="B47" s="124" t="s">
        <v>47</v>
      </c>
      <c r="C47" s="124"/>
      <c r="D47" s="36">
        <v>500000</v>
      </c>
      <c r="E47" s="36">
        <v>500000</v>
      </c>
      <c r="F47" s="31">
        <f>E47-D47</f>
        <v>0</v>
      </c>
    </row>
    <row r="48" spans="1:6" ht="28.5" customHeight="1">
      <c r="A48" s="141" t="s">
        <v>87</v>
      </c>
      <c r="B48" s="143"/>
      <c r="C48" s="143"/>
      <c r="D48" s="104"/>
      <c r="E48" s="104"/>
      <c r="F48" s="104"/>
    </row>
    <row r="49" spans="1:6" ht="28.5" customHeight="1">
      <c r="A49" s="99"/>
      <c r="B49" s="121" t="s">
        <v>88</v>
      </c>
      <c r="C49" s="18"/>
      <c r="D49" s="49"/>
      <c r="E49" s="49"/>
      <c r="F49" s="31"/>
    </row>
    <row r="50" spans="1:6" ht="28.5" customHeight="1">
      <c r="A50" s="88"/>
      <c r="B50" s="18"/>
      <c r="C50" s="122" t="s">
        <v>82</v>
      </c>
      <c r="D50" s="49"/>
      <c r="E50" s="49"/>
      <c r="F50" s="49"/>
    </row>
    <row r="51" spans="1:6" ht="28.5" customHeight="1">
      <c r="A51" s="100"/>
      <c r="B51" s="18"/>
      <c r="C51" s="123" t="s">
        <v>86</v>
      </c>
      <c r="D51" s="49"/>
      <c r="E51" s="49"/>
      <c r="F51" s="49"/>
    </row>
    <row r="52" spans="1:6" ht="28.5" customHeight="1">
      <c r="A52" s="141" t="s">
        <v>87</v>
      </c>
      <c r="B52" s="143"/>
      <c r="C52" s="143"/>
      <c r="D52" s="104">
        <f>D53</f>
        <v>0</v>
      </c>
      <c r="E52" s="104">
        <f>E53</f>
        <v>140000000</v>
      </c>
      <c r="F52" s="104">
        <f>F53</f>
        <v>140000000</v>
      </c>
    </row>
    <row r="53" spans="1:6" ht="28.5" customHeight="1">
      <c r="A53" s="99" t="s">
        <v>103</v>
      </c>
      <c r="B53" s="121" t="s">
        <v>89</v>
      </c>
      <c r="C53" s="18"/>
      <c r="D53" s="49">
        <f>D54+D55</f>
        <v>0</v>
      </c>
      <c r="E53" s="49">
        <f>E54+E55</f>
        <v>140000000</v>
      </c>
      <c r="F53" s="49">
        <f>F54+F55</f>
        <v>140000000</v>
      </c>
    </row>
    <row r="54" spans="1:6" ht="28.5" customHeight="1">
      <c r="A54" s="88"/>
      <c r="B54" s="18"/>
      <c r="C54" s="18" t="s">
        <v>90</v>
      </c>
      <c r="D54" s="49"/>
      <c r="E54" s="36">
        <v>45000000</v>
      </c>
      <c r="F54" s="36">
        <f>E54-D54</f>
        <v>45000000</v>
      </c>
    </row>
    <row r="55" spans="1:6" ht="28.5" customHeight="1">
      <c r="A55" s="100"/>
      <c r="B55" s="18"/>
      <c r="C55" s="18" t="s">
        <v>91</v>
      </c>
      <c r="D55" s="49"/>
      <c r="E55" s="36">
        <v>95000000</v>
      </c>
      <c r="F55" s="36">
        <f>E55-D55</f>
        <v>95000000</v>
      </c>
    </row>
    <row r="56" spans="1:6" ht="28.5" customHeight="1" thickBot="1">
      <c r="A56" s="90" t="s">
        <v>46</v>
      </c>
      <c r="B56" s="93"/>
      <c r="C56" s="96"/>
      <c r="D56" s="97">
        <f>D6+D28+D33+D46+D52</f>
        <v>1050791130</v>
      </c>
      <c r="E56" s="97">
        <f>E6+E28+E33+E46+E52</f>
        <v>911607000</v>
      </c>
      <c r="F56" s="97">
        <f>F6+F28+F33+F46+F52</f>
        <v>-139184130</v>
      </c>
    </row>
  </sheetData>
  <sheetProtection/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31496062992125984" right="0.11811023622047245" top="0.11811023622047245" bottom="0.11811023622047245" header="0" footer="0.31496062992125984"/>
  <pageSetup fitToHeight="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eun hye lee</cp:lastModifiedBy>
  <cp:lastPrinted>2019-01-07T01:49:49Z</cp:lastPrinted>
  <dcterms:created xsi:type="dcterms:W3CDTF">2005-12-08T16:00:37Z</dcterms:created>
  <dcterms:modified xsi:type="dcterms:W3CDTF">2019-01-07T08:21:23Z</dcterms:modified>
  <cp:category/>
  <cp:version/>
  <cp:contentType/>
  <cp:contentStatus/>
</cp:coreProperties>
</file>